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10" windowHeight="9405" activeTab="0"/>
  </bookViews>
  <sheets>
    <sheet name="圧力損失計算シート" sheetId="1" r:id="rId1"/>
    <sheet name="記載例" sheetId="2" r:id="rId2"/>
    <sheet name="Sheet3" sheetId="3" r:id="rId3"/>
  </sheets>
  <definedNames>
    <definedName name="_xlnm.Print_Area" localSheetId="0">'圧力損失計算シート'!$A$1:$L$33</definedName>
  </definedNames>
  <calcPr fullCalcOnLoad="1"/>
</workbook>
</file>

<file path=xl/comments1.xml><?xml version="1.0" encoding="utf-8"?>
<comments xmlns="http://schemas.openxmlformats.org/spreadsheetml/2006/main">
  <authors>
    <author>住宅金融普及協会</author>
  </authors>
  <commentList>
    <comment ref="E14" authorId="0">
      <text>
        <r>
          <rPr>
            <sz val="12"/>
            <rFont val="ＭＳ ゴシック"/>
            <family val="3"/>
          </rPr>
          <t>リストから選択してください。</t>
        </r>
      </text>
    </comment>
    <comment ref="E15" authorId="0">
      <text>
        <r>
          <rPr>
            <sz val="12"/>
            <rFont val="ＭＳ ゴシック"/>
            <family val="3"/>
          </rPr>
          <t>リストから選択してください。</t>
        </r>
      </text>
    </comment>
    <comment ref="H17" authorId="0">
      <text>
        <r>
          <rPr>
            <sz val="12"/>
            <rFont val="ＭＳ Ｐゴシック"/>
            <family val="3"/>
          </rPr>
          <t>右欄の検証が「ＯＫ♪」になることを確認してください。</t>
        </r>
        <r>
          <rPr>
            <sz val="9"/>
            <rFont val="ＭＳ Ｐゴシック"/>
            <family val="3"/>
          </rPr>
          <t xml:space="preserve">
</t>
        </r>
      </text>
    </comment>
  </commentList>
</comments>
</file>

<file path=xl/sharedStrings.xml><?xml version="1.0" encoding="utf-8"?>
<sst xmlns="http://schemas.openxmlformats.org/spreadsheetml/2006/main" count="88" uniqueCount="47">
  <si>
    <t>曲がり係数（Ｋ）</t>
  </si>
  <si>
    <t>摩擦係数（λ）</t>
  </si>
  <si>
    <t>Ｌ・Ｄ</t>
  </si>
  <si>
    <t>台所</t>
  </si>
  <si>
    <t>和室</t>
  </si>
  <si>
    <t>主寝室</t>
  </si>
  <si>
    <t>洋室１</t>
  </si>
  <si>
    <t>洋室２</t>
  </si>
  <si>
    <t>洗面所</t>
  </si>
  <si>
    <t>便所</t>
  </si>
  <si>
    <t>浴室</t>
  </si>
  <si>
    <r>
      <t>合計設計風量　（ｍ</t>
    </r>
    <r>
      <rPr>
        <vertAlign val="superscript"/>
        <sz val="11"/>
        <rFont val="ＭＳ Ｐゴシック"/>
        <family val="3"/>
      </rPr>
      <t>３</t>
    </r>
    <r>
      <rPr>
        <sz val="11"/>
        <rFont val="ＭＳ Ｐゴシック"/>
        <family val="0"/>
      </rPr>
      <t>／ｈ）</t>
    </r>
  </si>
  <si>
    <r>
      <t>Ｑ≦Ｑ</t>
    </r>
    <r>
      <rPr>
        <vertAlign val="subscript"/>
        <sz val="11"/>
        <rFont val="ＭＳ Ｐゴシック"/>
        <family val="3"/>
      </rPr>
      <t>Ｌ</t>
    </r>
    <r>
      <rPr>
        <sz val="11"/>
        <rFont val="ＭＳ Ｐゴシック"/>
        <family val="0"/>
      </rPr>
      <t>の検証</t>
    </r>
  </si>
  <si>
    <r>
      <t>0.4Ｑ</t>
    </r>
    <r>
      <rPr>
        <vertAlign val="subscript"/>
        <sz val="11"/>
        <rFont val="ＭＳ Ｐゴシック"/>
        <family val="3"/>
      </rPr>
      <t>Ｌ</t>
    </r>
    <r>
      <rPr>
        <sz val="11"/>
        <rFont val="ＭＳ Ｐゴシック"/>
        <family val="0"/>
      </rPr>
      <t>≦Ｑ≦0.6Ｑ</t>
    </r>
    <r>
      <rPr>
        <vertAlign val="subscript"/>
        <sz val="11"/>
        <rFont val="ＭＳ Ｐゴシック"/>
        <family val="3"/>
      </rPr>
      <t>Ｌ</t>
    </r>
    <r>
      <rPr>
        <sz val="11"/>
        <rFont val="ＭＳ Ｐゴシック"/>
        <family val="0"/>
      </rPr>
      <t>の検証</t>
    </r>
  </si>
  <si>
    <t>Ｐｒ</t>
  </si>
  <si>
    <r>
      <t>外壁端末の圧力損失係数（ζ</t>
    </r>
    <r>
      <rPr>
        <vertAlign val="subscript"/>
        <sz val="11"/>
        <rFont val="ＭＳ Ｐゴシック"/>
        <family val="3"/>
      </rPr>
      <t>０</t>
    </r>
    <r>
      <rPr>
        <sz val="11"/>
        <rFont val="ＭＳ Ｐゴシック"/>
        <family val="0"/>
      </rPr>
      <t>）</t>
    </r>
  </si>
  <si>
    <r>
      <t>室内側端末の圧力損失係数（ζ</t>
    </r>
    <r>
      <rPr>
        <vertAlign val="subscript"/>
        <sz val="11"/>
        <rFont val="ＭＳ Ｐゴシック"/>
        <family val="3"/>
      </rPr>
      <t>１</t>
    </r>
    <r>
      <rPr>
        <sz val="11"/>
        <rFont val="ＭＳ Ｐゴシック"/>
        <family val="0"/>
      </rPr>
      <t>）</t>
    </r>
  </si>
  <si>
    <t>廊下</t>
  </si>
  <si>
    <t>＜本シートの使用に当たって＞</t>
  </si>
  <si>
    <t>本シートは第３種換気で簡略法により計算する場合、ご利用できます。</t>
  </si>
  <si>
    <r>
      <t>制限風量Ｑ</t>
    </r>
    <r>
      <rPr>
        <vertAlign val="subscript"/>
        <sz val="11"/>
        <rFont val="ＭＳ Ｐゴシック"/>
        <family val="3"/>
      </rPr>
      <t>Ｌ　</t>
    </r>
    <r>
      <rPr>
        <sz val="11"/>
        <rFont val="ＭＳ Ｐゴシック"/>
        <family val="0"/>
      </rPr>
      <t>（ｍ</t>
    </r>
    <r>
      <rPr>
        <vertAlign val="superscript"/>
        <sz val="11"/>
        <rFont val="ＭＳ Ｐゴシック"/>
        <family val="3"/>
      </rPr>
      <t>３</t>
    </r>
    <r>
      <rPr>
        <sz val="11"/>
        <rFont val="ＭＳ Ｐゴシック"/>
        <family val="0"/>
      </rPr>
      <t>／ｈ）</t>
    </r>
  </si>
  <si>
    <t>ダクト長Ｌ　（ｍ）</t>
  </si>
  <si>
    <t>【８．建築設備の種類】の必要換気量で換気した場合の搬送部材及び端末換気口による圧力損失の合計（Ｐr）の計算シート</t>
  </si>
  <si>
    <t>本手法以外に詳細法若しくはダクト直管法による計算でも申請できます。</t>
  </si>
  <si>
    <t>硬質ダクト　Ｋ＝7.33</t>
  </si>
  <si>
    <t>アルミ製フレキシブルダクト　Ｋ＝20.0</t>
  </si>
  <si>
    <t>塩化ビニル製フレキシブルダクト　Ｋ＝16.7</t>
  </si>
  <si>
    <t>硬質ダクト　Ｋ＝7.33</t>
  </si>
  <si>
    <t>硬質ダクト　λ＝0.03</t>
  </si>
  <si>
    <t>硬質ダクト　λ＝0.03</t>
  </si>
  <si>
    <t>アルミ製フレキシブルダクト　λ＝0.05</t>
  </si>
  <si>
    <t>塩化ビニル製フレキシブルダクト　λ＝0.08</t>
  </si>
  <si>
    <t>ダクトの最小径の部分の径Ｄ　（ｍ）</t>
  </si>
  <si>
    <t>経路の曲がりと分岐の総数Ｎ</t>
  </si>
  <si>
    <r>
      <t>圧力損失の合計（Ｐr）＝21.8×（4.5＋（Ｌ／Ｄ＋Ｎ×Ｋ）×λ）×（Ｑ／Ｑ</t>
    </r>
    <r>
      <rPr>
        <vertAlign val="subscript"/>
        <sz val="11"/>
        <rFont val="ＭＳ Ｐゴシック"/>
        <family val="3"/>
      </rPr>
      <t>Ｌ</t>
    </r>
    <r>
      <rPr>
        <sz val="11"/>
        <rFont val="ＭＳ Ｐゴシック"/>
        <family val="0"/>
      </rPr>
      <t>）</t>
    </r>
    <r>
      <rPr>
        <vertAlign val="superscript"/>
        <sz val="11"/>
        <rFont val="ＭＳ Ｐゴシック"/>
        <family val="3"/>
      </rPr>
      <t>２</t>
    </r>
  </si>
  <si>
    <r>
      <t>設計風量Ｑ　（ｍ</t>
    </r>
    <r>
      <rPr>
        <vertAlign val="superscript"/>
        <sz val="11"/>
        <rFont val="ＭＳ Ｐゴシック"/>
        <family val="3"/>
      </rPr>
      <t>３</t>
    </r>
    <r>
      <rPr>
        <sz val="11"/>
        <rFont val="ＭＳ Ｐゴシック"/>
        <family val="0"/>
      </rPr>
      <t>／ｈ）</t>
    </r>
  </si>
  <si>
    <t>Ｌが最長となる経路のみ記載</t>
  </si>
  <si>
    <t>Ｌ・Ｄ</t>
  </si>
  <si>
    <t>Ｐｒ</t>
  </si>
  <si>
    <t>その他：カタログ等を添付し、λ（＜0.1）の値を記載してください</t>
  </si>
  <si>
    <t>その他：カタログ等を添付し、Ｋの値を記載してください</t>
  </si>
  <si>
    <t>部を数値記入若しくはリストから選択してください。</t>
  </si>
  <si>
    <t>部の検証が全て「ＯＫ♪」になることを確認してください。</t>
  </si>
  <si>
    <r>
      <t>ζ</t>
    </r>
    <r>
      <rPr>
        <vertAlign val="subscript"/>
        <sz val="10"/>
        <rFont val="ＭＳ Ｐゴシック"/>
        <family val="3"/>
      </rPr>
      <t>０</t>
    </r>
    <r>
      <rPr>
        <sz val="10"/>
        <rFont val="ＭＳ Ｐゴシック"/>
        <family val="3"/>
      </rPr>
      <t>＋ζ</t>
    </r>
    <r>
      <rPr>
        <vertAlign val="subscript"/>
        <sz val="10"/>
        <rFont val="ＭＳ Ｐゴシック"/>
        <family val="3"/>
      </rPr>
      <t>１</t>
    </r>
    <r>
      <rPr>
        <sz val="10"/>
        <rFont val="ＭＳ Ｐゴシック"/>
        <family val="3"/>
      </rPr>
      <t>＜4.5の検証</t>
    </r>
  </si>
  <si>
    <t>曲がり係数Ｋ</t>
  </si>
  <si>
    <t>摩擦係数λ</t>
  </si>
  <si>
    <t>部の検証が満たせない場合は、詳細法やダクト直管法で本手法以外を用いて計算してください。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</si>
</sst>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Red]\(0.00\)"/>
    <numFmt numFmtId="179" formatCode="0.0_);[Red]\(0.0\)"/>
    <numFmt numFmtId="180" formatCode="0.0_ "/>
    <numFmt numFmtId="181" formatCode="0.000_);[Red]\(0.000\)"/>
    <numFmt numFmtId="182" formatCode="0.00_ "/>
  </numFmts>
  <fonts count="14">
    <font>
      <sz val="11"/>
      <name val="ＭＳ Ｐゴシック"/>
      <family val="0"/>
    </font>
    <font>
      <sz val="6"/>
      <name val="ＭＳ Ｐゴシック"/>
      <family val="3"/>
    </font>
    <font>
      <vertAlign val="superscript"/>
      <sz val="11"/>
      <name val="ＭＳ Ｐゴシック"/>
      <family val="3"/>
    </font>
    <font>
      <vertAlign val="subscript"/>
      <sz val="11"/>
      <name val="ＭＳ Ｐゴシック"/>
      <family val="3"/>
    </font>
    <font>
      <b/>
      <sz val="12"/>
      <color indexed="10"/>
      <name val="ＭＳ Ｐゴシック"/>
      <family val="3"/>
    </font>
    <font>
      <sz val="12"/>
      <name val="ＭＳ Ｐゴシック"/>
      <family val="3"/>
    </font>
    <font>
      <sz val="8"/>
      <name val="ＭＳ Ｐゴシック"/>
      <family val="3"/>
    </font>
    <font>
      <sz val="9"/>
      <name val="ＭＳ Ｐゴシック"/>
      <family val="3"/>
    </font>
    <font>
      <sz val="12"/>
      <name val="ＭＳ ゴシック"/>
      <family val="3"/>
    </font>
    <font>
      <sz val="11"/>
      <name val="ＭＳ ゴシック"/>
      <family val="3"/>
    </font>
    <font>
      <sz val="10"/>
      <name val="ＭＳ Ｐゴシック"/>
      <family val="3"/>
    </font>
    <font>
      <vertAlign val="subscript"/>
      <sz val="10"/>
      <name val="ＭＳ Ｐゴシック"/>
      <family val="3"/>
    </font>
    <font>
      <sz val="9"/>
      <name val="MS UI Gothic"/>
      <family val="3"/>
    </font>
    <font>
      <b/>
      <sz val="8"/>
      <name val="ＭＳ Ｐゴシック"/>
      <family val="2"/>
    </font>
  </fonts>
  <fills count="4">
    <fill>
      <patternFill/>
    </fill>
    <fill>
      <patternFill patternType="gray125"/>
    </fill>
    <fill>
      <patternFill patternType="solid">
        <fgColor indexed="43"/>
        <bgColor indexed="64"/>
      </patternFill>
    </fill>
    <fill>
      <patternFill patternType="solid">
        <fgColor indexed="42"/>
        <bgColor indexed="64"/>
      </patternFill>
    </fill>
  </fills>
  <borders count="42">
    <border>
      <left/>
      <right/>
      <top/>
      <bottom/>
      <diagonal/>
    </border>
    <border>
      <left>
        <color indexed="63"/>
      </left>
      <right style="thin"/>
      <top style="thin"/>
      <bottom style="thin"/>
    </border>
    <border>
      <left style="thin"/>
      <right style="thin"/>
      <top style="thin"/>
      <bottom style="thin"/>
    </border>
    <border>
      <left style="thin"/>
      <right style="medium"/>
      <top style="thin"/>
      <bottom style="thin"/>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double"/>
    </border>
    <border>
      <left style="medium"/>
      <right style="medium"/>
      <top style="medium"/>
      <bottom style="medium"/>
    </border>
    <border>
      <left style="medium"/>
      <right style="thin"/>
      <top>
        <color indexed="63"/>
      </top>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medium"/>
      <top style="medium"/>
      <bottom>
        <color indexed="63"/>
      </bottom>
    </border>
    <border>
      <left style="medium"/>
      <right style="medium"/>
      <top style="medium"/>
      <bottom style="thin"/>
    </border>
    <border>
      <left style="medium"/>
      <right style="medium"/>
      <top style="thin"/>
      <bottom style="medium"/>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medium"/>
      <right style="thin"/>
      <top style="thin"/>
      <bottom style="double"/>
    </border>
    <border>
      <left style="thin"/>
      <right style="medium"/>
      <top style="thin"/>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4">
    <xf numFmtId="0" fontId="0" fillId="0" borderId="0" xfId="0" applyAlignment="1">
      <alignment/>
    </xf>
    <xf numFmtId="0" fontId="0" fillId="2" borderId="1" xfId="0" applyFill="1" applyBorder="1" applyAlignment="1">
      <alignment/>
    </xf>
    <xf numFmtId="0" fontId="4" fillId="0" borderId="0" xfId="0" applyFont="1" applyBorder="1" applyAlignment="1">
      <alignment horizontal="center" vertical="center" shrinkToFit="1"/>
    </xf>
    <xf numFmtId="0" fontId="0" fillId="2" borderId="2" xfId="0" applyFill="1" applyBorder="1" applyAlignment="1">
      <alignment horizontal="center"/>
    </xf>
    <xf numFmtId="0" fontId="0" fillId="2" borderId="1" xfId="0" applyFill="1" applyBorder="1" applyAlignment="1">
      <alignment horizontal="center"/>
    </xf>
    <xf numFmtId="0" fontId="0" fillId="3" borderId="2" xfId="0" applyFill="1" applyBorder="1" applyAlignment="1">
      <alignment/>
    </xf>
    <xf numFmtId="177" fontId="0" fillId="3" borderId="2" xfId="0" applyNumberFormat="1" applyFill="1" applyBorder="1" applyAlignment="1">
      <alignment/>
    </xf>
    <xf numFmtId="177" fontId="0" fillId="3" borderId="3" xfId="0" applyNumberFormat="1" applyFill="1" applyBorder="1" applyAlignment="1">
      <alignment/>
    </xf>
    <xf numFmtId="0" fontId="0" fillId="2" borderId="3" xfId="0" applyFill="1" applyBorder="1" applyAlignment="1">
      <alignment horizontal="center"/>
    </xf>
    <xf numFmtId="0" fontId="0" fillId="3" borderId="3" xfId="0" applyFill="1"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3" xfId="0" applyBorder="1" applyAlignment="1">
      <alignment/>
    </xf>
    <xf numFmtId="0" fontId="5" fillId="0" borderId="0" xfId="0" applyFont="1" applyAlignment="1">
      <alignment/>
    </xf>
    <xf numFmtId="177" fontId="0" fillId="2" borderId="7" xfId="0" applyNumberFormat="1" applyFill="1" applyBorder="1" applyAlignment="1">
      <alignment horizontal="right"/>
    </xf>
    <xf numFmtId="177" fontId="0" fillId="2" borderId="8" xfId="0" applyNumberFormat="1" applyFill="1" applyBorder="1" applyAlignment="1">
      <alignment horizontal="right"/>
    </xf>
    <xf numFmtId="177" fontId="0" fillId="2" borderId="9" xfId="0" applyNumberFormat="1" applyFill="1" applyBorder="1" applyAlignment="1">
      <alignment horizontal="right"/>
    </xf>
    <xf numFmtId="177" fontId="0" fillId="3" borderId="10" xfId="0" applyNumberFormat="1" applyFill="1" applyBorder="1" applyAlignment="1">
      <alignment/>
    </xf>
    <xf numFmtId="0" fontId="0" fillId="2" borderId="11" xfId="0"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xf>
    <xf numFmtId="0" fontId="0" fillId="2" borderId="15" xfId="0" applyFill="1" applyBorder="1" applyAlignment="1">
      <alignment/>
    </xf>
    <xf numFmtId="0" fontId="0" fillId="2" borderId="16" xfId="0" applyFill="1" applyBorder="1" applyAlignment="1">
      <alignment/>
    </xf>
    <xf numFmtId="0" fontId="0" fillId="3" borderId="10" xfId="0" applyFill="1" applyBorder="1" applyAlignment="1">
      <alignment/>
    </xf>
    <xf numFmtId="0" fontId="0" fillId="3" borderId="17" xfId="0" applyFill="1" applyBorder="1" applyAlignment="1">
      <alignment/>
    </xf>
    <xf numFmtId="0" fontId="0" fillId="3" borderId="18" xfId="0" applyFill="1" applyBorder="1" applyAlignment="1">
      <alignment/>
    </xf>
    <xf numFmtId="0" fontId="0" fillId="3" borderId="19" xfId="0" applyFill="1" applyBorder="1" applyAlignment="1">
      <alignment/>
    </xf>
    <xf numFmtId="0" fontId="5" fillId="0" borderId="20" xfId="0" applyFont="1" applyBorder="1" applyAlignment="1">
      <alignment/>
    </xf>
    <xf numFmtId="0" fontId="0" fillId="0" borderId="20" xfId="0" applyBorder="1" applyAlignment="1">
      <alignment/>
    </xf>
    <xf numFmtId="0" fontId="0" fillId="0" borderId="0" xfId="0" applyFill="1" applyBorder="1" applyAlignment="1">
      <alignment/>
    </xf>
    <xf numFmtId="178" fontId="0" fillId="3" borderId="18" xfId="0" applyNumberFormat="1" applyFill="1" applyBorder="1" applyAlignment="1">
      <alignment/>
    </xf>
    <xf numFmtId="178" fontId="0" fillId="3" borderId="19" xfId="0" applyNumberFormat="1" applyFill="1" applyBorder="1" applyAlignment="1">
      <alignment/>
    </xf>
    <xf numFmtId="0" fontId="0" fillId="3" borderId="21" xfId="0" applyFill="1" applyBorder="1" applyAlignment="1">
      <alignment/>
    </xf>
    <xf numFmtId="0" fontId="0" fillId="0" borderId="9" xfId="0" applyBorder="1" applyAlignment="1">
      <alignment/>
    </xf>
    <xf numFmtId="0" fontId="0" fillId="3" borderId="22" xfId="0" applyFill="1" applyBorder="1" applyAlignment="1">
      <alignment/>
    </xf>
    <xf numFmtId="0" fontId="0" fillId="3" borderId="8" xfId="0" applyFill="1" applyBorder="1" applyAlignment="1">
      <alignment/>
    </xf>
    <xf numFmtId="0" fontId="0" fillId="3" borderId="9" xfId="0" applyFill="1" applyBorder="1" applyAlignment="1">
      <alignment/>
    </xf>
    <xf numFmtId="179" fontId="0" fillId="3" borderId="23" xfId="0" applyNumberFormat="1" applyFill="1" applyBorder="1" applyAlignment="1">
      <alignment/>
    </xf>
    <xf numFmtId="179" fontId="0" fillId="3" borderId="24" xfId="0" applyNumberFormat="1" applyFill="1" applyBorder="1" applyAlignment="1">
      <alignment/>
    </xf>
    <xf numFmtId="179" fontId="0" fillId="3" borderId="25" xfId="0" applyNumberFormat="1" applyFill="1" applyBorder="1" applyAlignment="1">
      <alignment/>
    </xf>
    <xf numFmtId="181" fontId="0" fillId="3" borderId="17" xfId="0" applyNumberFormat="1" applyFill="1" applyBorder="1" applyAlignment="1">
      <alignment/>
    </xf>
    <xf numFmtId="181" fontId="0" fillId="3" borderId="18" xfId="0" applyNumberFormat="1" applyFill="1" applyBorder="1" applyAlignment="1">
      <alignment/>
    </xf>
    <xf numFmtId="181" fontId="0" fillId="3" borderId="19" xfId="0" applyNumberFormat="1" applyFill="1" applyBorder="1" applyAlignment="1">
      <alignment/>
    </xf>
    <xf numFmtId="0" fontId="0" fillId="3" borderId="26" xfId="0" applyFill="1" applyBorder="1" applyAlignment="1">
      <alignment/>
    </xf>
    <xf numFmtId="182" fontId="0" fillId="3" borderId="27" xfId="0" applyNumberFormat="1" applyFill="1" applyBorder="1" applyAlignment="1">
      <alignment/>
    </xf>
    <xf numFmtId="182" fontId="0" fillId="3" borderId="28" xfId="0" applyNumberFormat="1" applyFill="1" applyBorder="1" applyAlignment="1">
      <alignment/>
    </xf>
    <xf numFmtId="182" fontId="9" fillId="3" borderId="27" xfId="0" applyNumberFormat="1" applyFont="1" applyFill="1" applyBorder="1" applyAlignment="1">
      <alignment/>
    </xf>
    <xf numFmtId="0" fontId="0" fillId="2" borderId="21" xfId="0" applyFill="1" applyBorder="1" applyAlignment="1">
      <alignment/>
    </xf>
    <xf numFmtId="0" fontId="10" fillId="2" borderId="29" xfId="0" applyFont="1" applyFill="1" applyBorder="1" applyAlignment="1">
      <alignment/>
    </xf>
    <xf numFmtId="0" fontId="0" fillId="0" borderId="17" xfId="0" applyBorder="1" applyAlignment="1">
      <alignment horizontal="center"/>
    </xf>
    <xf numFmtId="0" fontId="0" fillId="0" borderId="19" xfId="0" applyBorder="1" applyAlignment="1">
      <alignment horizontal="center"/>
    </xf>
    <xf numFmtId="177" fontId="0" fillId="2" borderId="30" xfId="0" applyNumberFormat="1" applyFill="1" applyBorder="1" applyAlignment="1">
      <alignment horizontal="center"/>
    </xf>
    <xf numFmtId="177" fontId="0" fillId="2" borderId="31" xfId="0" applyNumberFormat="1" applyFill="1" applyBorder="1" applyAlignment="1">
      <alignment horizontal="center"/>
    </xf>
    <xf numFmtId="177" fontId="0" fillId="2" borderId="32" xfId="0" applyNumberFormat="1" applyFill="1" applyBorder="1" applyAlignment="1">
      <alignment horizontal="center"/>
    </xf>
    <xf numFmtId="0" fontId="0" fillId="0" borderId="22" xfId="0" applyBorder="1" applyAlignment="1">
      <alignment horizontal="left" vertical="center" wrapText="1"/>
    </xf>
    <xf numFmtId="0" fontId="0" fillId="0" borderId="10" xfId="0" applyBorder="1" applyAlignment="1">
      <alignment horizontal="left" vertical="center" wrapText="1"/>
    </xf>
    <xf numFmtId="0" fontId="0" fillId="0" borderId="33" xfId="0" applyBorder="1" applyAlignment="1">
      <alignment horizontal="center"/>
    </xf>
    <xf numFmtId="0" fontId="0" fillId="0" borderId="5" xfId="0" applyBorder="1" applyAlignment="1">
      <alignment horizontal="center"/>
    </xf>
    <xf numFmtId="0" fontId="0" fillId="0" borderId="22"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6" fillId="3" borderId="36" xfId="0" applyFont="1" applyFill="1" applyBorder="1" applyAlignment="1">
      <alignment horizontal="center"/>
    </xf>
    <xf numFmtId="0" fontId="6" fillId="3" borderId="37" xfId="0" applyFont="1" applyFill="1" applyBorder="1" applyAlignment="1">
      <alignment horizontal="center"/>
    </xf>
    <xf numFmtId="0" fontId="6" fillId="3" borderId="38" xfId="0" applyFont="1" applyFill="1" applyBorder="1" applyAlignment="1">
      <alignment horizontal="center"/>
    </xf>
    <xf numFmtId="0" fontId="6" fillId="3" borderId="39" xfId="0" applyFont="1" applyFill="1" applyBorder="1" applyAlignment="1">
      <alignment horizontal="center"/>
    </xf>
    <xf numFmtId="0" fontId="6" fillId="3" borderId="40" xfId="0" applyFont="1" applyFill="1" applyBorder="1" applyAlignment="1">
      <alignment horizontal="center"/>
    </xf>
    <xf numFmtId="0" fontId="6" fillId="3" borderId="41" xfId="0" applyFont="1" applyFill="1" applyBorder="1" applyAlignment="1">
      <alignment horizontal="center"/>
    </xf>
    <xf numFmtId="0" fontId="6" fillId="0" borderId="0" xfId="0" applyFont="1" applyAlignment="1">
      <alignment horizontal="center"/>
    </xf>
    <xf numFmtId="0" fontId="6" fillId="0" borderId="0" xfId="0" applyFont="1"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P32"/>
  <sheetViews>
    <sheetView tabSelected="1" workbookViewId="0" topLeftCell="A1">
      <selection activeCell="A1" sqref="A1"/>
    </sheetView>
  </sheetViews>
  <sheetFormatPr defaultColWidth="9.00390625" defaultRowHeight="13.5"/>
  <cols>
    <col min="2" max="2" width="26.625" style="0" customWidth="1"/>
    <col min="8" max="8" width="11.875" style="0" customWidth="1"/>
  </cols>
  <sheetData>
    <row r="1" ht="7.5" customHeight="1"/>
    <row r="2" spans="1:11" ht="15" thickBot="1">
      <c r="A2" s="29" t="s">
        <v>22</v>
      </c>
      <c r="B2" s="30"/>
      <c r="C2" s="30"/>
      <c r="D2" s="30"/>
      <c r="E2" s="30"/>
      <c r="F2" s="30"/>
      <c r="G2" s="30"/>
      <c r="H2" s="30"/>
      <c r="I2" s="30"/>
      <c r="J2" s="30"/>
      <c r="K2" s="30"/>
    </row>
    <row r="3" ht="15" thickTop="1">
      <c r="A3" s="14"/>
    </row>
    <row r="4" ht="14.25">
      <c r="A4" s="14"/>
    </row>
    <row r="6" spans="2:4" ht="13.5">
      <c r="B6" t="s">
        <v>18</v>
      </c>
      <c r="D6" t="s">
        <v>19</v>
      </c>
    </row>
    <row r="7" ht="14.25" thickBot="1">
      <c r="D7" t="s">
        <v>23</v>
      </c>
    </row>
    <row r="8" spans="4:5" ht="14.25" thickBot="1">
      <c r="D8" s="45"/>
      <c r="E8" t="s">
        <v>41</v>
      </c>
    </row>
    <row r="9" spans="4:5" ht="14.25" thickBot="1">
      <c r="D9" s="49"/>
      <c r="E9" t="s">
        <v>42</v>
      </c>
    </row>
    <row r="10" spans="4:5" ht="14.25" thickBot="1">
      <c r="D10" s="49"/>
      <c r="E10" t="s">
        <v>46</v>
      </c>
    </row>
    <row r="12" spans="1:9" ht="16.5">
      <c r="A12" t="s">
        <v>34</v>
      </c>
      <c r="I12" s="2"/>
    </row>
    <row r="13" ht="14.25" thickBot="1"/>
    <row r="14" spans="2:16" ht="14.25" thickBot="1">
      <c r="B14" t="s">
        <v>0</v>
      </c>
      <c r="C14" s="72"/>
      <c r="D14" s="73"/>
      <c r="E14" s="66"/>
      <c r="F14" s="67"/>
      <c r="G14" s="67"/>
      <c r="H14" s="68"/>
      <c r="O14" t="s">
        <v>24</v>
      </c>
      <c r="P14" t="s">
        <v>29</v>
      </c>
    </row>
    <row r="15" spans="2:16" ht="14.25" thickBot="1">
      <c r="B15" t="s">
        <v>1</v>
      </c>
      <c r="E15" s="69"/>
      <c r="F15" s="70"/>
      <c r="G15" s="70"/>
      <c r="H15" s="71"/>
      <c r="J15" s="31"/>
      <c r="K15" s="31"/>
      <c r="L15" s="31"/>
      <c r="O15" t="s">
        <v>25</v>
      </c>
      <c r="P15" t="s">
        <v>30</v>
      </c>
    </row>
    <row r="16" spans="15:16" ht="14.25" thickBot="1">
      <c r="O16" t="s">
        <v>26</v>
      </c>
      <c r="P16" t="s">
        <v>31</v>
      </c>
    </row>
    <row r="17" spans="2:16" ht="16.5">
      <c r="B17" t="s">
        <v>15</v>
      </c>
      <c r="H17" s="48"/>
      <c r="O17" t="s">
        <v>40</v>
      </c>
      <c r="P17" t="s">
        <v>39</v>
      </c>
    </row>
    <row r="18" spans="2:12" ht="17.25" thickBot="1">
      <c r="B18" t="s">
        <v>16</v>
      </c>
      <c r="H18" s="47"/>
      <c r="J18" s="50" t="s">
        <v>43</v>
      </c>
      <c r="K18" s="1"/>
      <c r="L18" s="3">
        <f>IF(H17="","",(IF((H17+H18)&lt;4.5,"OK♪","不適合")))</f>
      </c>
    </row>
    <row r="20" ht="14.25" thickBot="1"/>
    <row r="21" spans="1:12" ht="14.25" thickBot="1">
      <c r="A21" s="58"/>
      <c r="B21" s="59"/>
      <c r="C21" s="12" t="s">
        <v>8</v>
      </c>
      <c r="D21" s="10" t="s">
        <v>9</v>
      </c>
      <c r="E21" s="10" t="s">
        <v>10</v>
      </c>
      <c r="F21" s="10" t="s">
        <v>2</v>
      </c>
      <c r="G21" s="10" t="s">
        <v>3</v>
      </c>
      <c r="H21" s="10" t="s">
        <v>4</v>
      </c>
      <c r="I21" s="10" t="s">
        <v>17</v>
      </c>
      <c r="J21" s="10" t="s">
        <v>5</v>
      </c>
      <c r="K21" s="10" t="s">
        <v>6</v>
      </c>
      <c r="L21" s="11" t="s">
        <v>7</v>
      </c>
    </row>
    <row r="22" spans="1:12" ht="15.75">
      <c r="A22" s="60" t="s">
        <v>11</v>
      </c>
      <c r="B22" s="61"/>
      <c r="C22" s="53">
        <f>SUM(C23:L23)</f>
        <v>0</v>
      </c>
      <c r="D22" s="54"/>
      <c r="E22" s="54"/>
      <c r="F22" s="54"/>
      <c r="G22" s="54"/>
      <c r="H22" s="54"/>
      <c r="I22" s="54"/>
      <c r="J22" s="54"/>
      <c r="K22" s="54"/>
      <c r="L22" s="55"/>
    </row>
    <row r="23" spans="1:12" ht="15.75">
      <c r="A23" s="62" t="s">
        <v>35</v>
      </c>
      <c r="B23" s="63"/>
      <c r="C23" s="18"/>
      <c r="D23" s="6"/>
      <c r="E23" s="6"/>
      <c r="F23" s="6"/>
      <c r="G23" s="6"/>
      <c r="H23" s="6"/>
      <c r="I23" s="6"/>
      <c r="J23" s="6"/>
      <c r="K23" s="6"/>
      <c r="L23" s="7"/>
    </row>
    <row r="24" spans="1:12" ht="14.25" thickBot="1">
      <c r="A24" s="62" t="s">
        <v>32</v>
      </c>
      <c r="B24" s="63"/>
      <c r="C24" s="42"/>
      <c r="D24" s="43"/>
      <c r="E24" s="43"/>
      <c r="F24" s="43"/>
      <c r="G24" s="43"/>
      <c r="H24" s="43"/>
      <c r="I24" s="43"/>
      <c r="J24" s="43"/>
      <c r="K24" s="43"/>
      <c r="L24" s="44"/>
    </row>
    <row r="25" spans="1:12" ht="17.25">
      <c r="A25" s="62" t="s">
        <v>20</v>
      </c>
      <c r="B25" s="63"/>
      <c r="C25" s="15">
        <f>IF(C24=0.05,42,IF(C24=0.075,95,IF(C24=0.1,170,IF(C24=0.125,265,IF(C24=0.15,380,IF(C24=0.2,580,IF(C24="","")))))))</f>
      </c>
      <c r="D25" s="16">
        <f aca="true" t="shared" si="0" ref="D25:L25">IF(D24=0.05,42,IF(D24=0.075,95,IF(D24=0.1,170,IF(D24=0.125,265,IF(D24=0.15,380,IF(D24=0.2,580,IF(D24="","")))))))</f>
      </c>
      <c r="E25" s="16">
        <f t="shared" si="0"/>
      </c>
      <c r="F25" s="16">
        <f t="shared" si="0"/>
      </c>
      <c r="G25" s="16">
        <f t="shared" si="0"/>
      </c>
      <c r="H25" s="16">
        <f t="shared" si="0"/>
      </c>
      <c r="I25" s="16">
        <f t="shared" si="0"/>
      </c>
      <c r="J25" s="16">
        <f t="shared" si="0"/>
      </c>
      <c r="K25" s="16">
        <f t="shared" si="0"/>
      </c>
      <c r="L25" s="17">
        <f t="shared" si="0"/>
      </c>
    </row>
    <row r="26" spans="1:12" ht="16.5">
      <c r="A26" s="62" t="s">
        <v>12</v>
      </c>
      <c r="B26" s="63"/>
      <c r="C26" s="4">
        <f>IF(C25="","",(IF(C23&lt;=C25,"OK♪",IF(C23&gt;C25,"不適合"))))</f>
      </c>
      <c r="D26" s="3">
        <f aca="true" t="shared" si="1" ref="D26:L26">IF(D25="","",(IF(D23&lt;=D25,"OK♪",IF(D23&gt;D25,"不適合"))))</f>
      </c>
      <c r="E26" s="3">
        <f t="shared" si="1"/>
      </c>
      <c r="F26" s="3">
        <f t="shared" si="1"/>
      </c>
      <c r="G26" s="3">
        <f t="shared" si="1"/>
      </c>
      <c r="H26" s="3">
        <f t="shared" si="1"/>
      </c>
      <c r="I26" s="3">
        <f t="shared" si="1"/>
      </c>
      <c r="J26" s="3">
        <f t="shared" si="1"/>
      </c>
      <c r="K26" s="3">
        <f t="shared" si="1"/>
      </c>
      <c r="L26" s="8">
        <f t="shared" si="1"/>
      </c>
    </row>
    <row r="27" spans="1:12" ht="17.25" thickBot="1">
      <c r="A27" s="62" t="s">
        <v>13</v>
      </c>
      <c r="B27" s="63"/>
      <c r="C27" s="19">
        <f>IF(C26="","",(IF(0.4*C25&gt;C23,"不適合",IF(0.6*C25&lt;C23,"不適合","OK♪"))))</f>
      </c>
      <c r="D27" s="20">
        <f aca="true" t="shared" si="2" ref="D27:L27">IF(D26="","",(IF(0.4*D25&gt;D23,"不適合",IF(0.6*D25&lt;D23,"不適合","OK♪"))))</f>
      </c>
      <c r="E27" s="20">
        <f t="shared" si="2"/>
      </c>
      <c r="F27" s="20">
        <f t="shared" si="2"/>
      </c>
      <c r="G27" s="20">
        <f t="shared" si="2"/>
      </c>
      <c r="H27" s="20">
        <f t="shared" si="2"/>
      </c>
      <c r="I27" s="20">
        <f t="shared" si="2"/>
      </c>
      <c r="J27" s="20">
        <f t="shared" si="2"/>
      </c>
      <c r="K27" s="20">
        <f t="shared" si="2"/>
      </c>
      <c r="L27" s="21">
        <f t="shared" si="2"/>
      </c>
    </row>
    <row r="28" spans="1:12" ht="14.25" thickBot="1">
      <c r="A28" s="64" t="s">
        <v>21</v>
      </c>
      <c r="B28" s="65"/>
      <c r="C28" s="39"/>
      <c r="D28" s="40"/>
      <c r="E28" s="40"/>
      <c r="F28" s="40"/>
      <c r="G28" s="40"/>
      <c r="H28" s="40"/>
      <c r="I28" s="40"/>
      <c r="J28" s="40"/>
      <c r="K28" s="40"/>
      <c r="L28" s="41"/>
    </row>
    <row r="29" spans="1:12" ht="14.25" thickTop="1">
      <c r="A29" s="56" t="s">
        <v>36</v>
      </c>
      <c r="B29" s="35" t="s">
        <v>33</v>
      </c>
      <c r="C29" s="36"/>
      <c r="D29" s="37"/>
      <c r="E29" s="37"/>
      <c r="F29" s="37"/>
      <c r="G29" s="37"/>
      <c r="H29" s="37"/>
      <c r="I29" s="37"/>
      <c r="J29" s="37"/>
      <c r="K29" s="37"/>
      <c r="L29" s="38"/>
    </row>
    <row r="30" spans="1:12" ht="13.5">
      <c r="A30" s="57"/>
      <c r="B30" s="13" t="s">
        <v>44</v>
      </c>
      <c r="C30" s="25"/>
      <c r="D30" s="5"/>
      <c r="E30" s="5"/>
      <c r="F30" s="5"/>
      <c r="G30" s="5"/>
      <c r="H30" s="5"/>
      <c r="I30" s="5"/>
      <c r="J30" s="5"/>
      <c r="K30" s="5"/>
      <c r="L30" s="9"/>
    </row>
    <row r="31" spans="1:12" ht="14.25" thickBot="1">
      <c r="A31" s="57"/>
      <c r="B31" s="13" t="s">
        <v>45</v>
      </c>
      <c r="C31" s="26"/>
      <c r="D31" s="27"/>
      <c r="E31" s="27"/>
      <c r="F31" s="27"/>
      <c r="G31" s="27"/>
      <c r="H31" s="27"/>
      <c r="I31" s="27"/>
      <c r="J31" s="27"/>
      <c r="K31" s="27"/>
      <c r="L31" s="28"/>
    </row>
    <row r="32" spans="1:12" ht="14.25" thickBot="1">
      <c r="A32" s="51" t="s">
        <v>14</v>
      </c>
      <c r="B32" s="52"/>
      <c r="C32" s="22">
        <f>IF(C31="","",ROUNDUP(21.8*(4.5+(C28/C24+C29*C30)*C31*(C23/C25)*(C23/C25)),2))</f>
      </c>
      <c r="D32" s="23">
        <f aca="true" t="shared" si="3" ref="D32:L32">IF(D31="","",ROUNDUP(21.8*(4.5+(D28/D24+D29*D30)*D31*(D23/D25)*(D23/D25)),2))</f>
      </c>
      <c r="E32" s="23">
        <f t="shared" si="3"/>
      </c>
      <c r="F32" s="23">
        <f t="shared" si="3"/>
      </c>
      <c r="G32" s="23">
        <f t="shared" si="3"/>
      </c>
      <c r="H32" s="23">
        <f t="shared" si="3"/>
      </c>
      <c r="I32" s="23">
        <f t="shared" si="3"/>
      </c>
      <c r="J32" s="23">
        <f t="shared" si="3"/>
      </c>
      <c r="K32" s="23">
        <f t="shared" si="3"/>
      </c>
      <c r="L32" s="24">
        <f t="shared" si="3"/>
      </c>
    </row>
  </sheetData>
  <mergeCells count="14">
    <mergeCell ref="A28:B28"/>
    <mergeCell ref="E14:H14"/>
    <mergeCell ref="E15:H15"/>
    <mergeCell ref="C14:D14"/>
    <mergeCell ref="A32:B32"/>
    <mergeCell ref="C22:L22"/>
    <mergeCell ref="A29:A31"/>
    <mergeCell ref="A21:B21"/>
    <mergeCell ref="A22:B22"/>
    <mergeCell ref="A23:B23"/>
    <mergeCell ref="A24:B24"/>
    <mergeCell ref="A25:B25"/>
    <mergeCell ref="A26:B26"/>
    <mergeCell ref="A27:B27"/>
  </mergeCells>
  <dataValidations count="2">
    <dataValidation type="list" allowBlank="1" showInputMessage="1" showErrorMessage="1" sqref="J12 E14">
      <formula1>$O$14:$O$17</formula1>
    </dataValidation>
    <dataValidation type="list" allowBlank="1" showInputMessage="1" showErrorMessage="1" sqref="E15">
      <formula1>$P$14:$P$17</formula1>
    </dataValidation>
  </dataValidations>
  <printOptions/>
  <pageMargins left="0.75" right="0.75" top="1" bottom="1" header="0.512" footer="0.512"/>
  <pageSetup horizontalDpi="300" verticalDpi="3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P32"/>
  <sheetViews>
    <sheetView workbookViewId="0" topLeftCell="A1">
      <selection activeCell="A1" sqref="A1"/>
    </sheetView>
  </sheetViews>
  <sheetFormatPr defaultColWidth="9.00390625" defaultRowHeight="13.5"/>
  <cols>
    <col min="2" max="2" width="26.625" style="0" customWidth="1"/>
    <col min="8" max="8" width="11.875" style="0" customWidth="1"/>
  </cols>
  <sheetData>
    <row r="1" ht="7.5" customHeight="1"/>
    <row r="2" spans="1:11" ht="15" thickBot="1">
      <c r="A2" s="29" t="s">
        <v>22</v>
      </c>
      <c r="B2" s="30"/>
      <c r="C2" s="30"/>
      <c r="D2" s="30"/>
      <c r="E2" s="30"/>
      <c r="F2" s="30"/>
      <c r="G2" s="30"/>
      <c r="H2" s="30"/>
      <c r="I2" s="30"/>
      <c r="J2" s="30"/>
      <c r="K2" s="30"/>
    </row>
    <row r="3" ht="15" thickTop="1">
      <c r="A3" s="14"/>
    </row>
    <row r="4" ht="14.25">
      <c r="A4" s="14"/>
    </row>
    <row r="6" spans="1:4" ht="13.5">
      <c r="A6" t="s">
        <v>18</v>
      </c>
      <c r="D6" t="s">
        <v>19</v>
      </c>
    </row>
    <row r="7" ht="14.25" thickBot="1">
      <c r="D7" t="s">
        <v>23</v>
      </c>
    </row>
    <row r="8" spans="4:5" ht="14.25" thickBot="1">
      <c r="D8" s="34"/>
      <c r="E8" t="s">
        <v>41</v>
      </c>
    </row>
    <row r="9" spans="4:5" ht="14.25" thickBot="1">
      <c r="D9" s="49"/>
      <c r="E9" t="s">
        <v>42</v>
      </c>
    </row>
    <row r="10" spans="4:5" ht="14.25" thickBot="1">
      <c r="D10" s="49"/>
      <c r="E10" t="s">
        <v>46</v>
      </c>
    </row>
    <row r="11" ht="13.5">
      <c r="D11" s="31"/>
    </row>
    <row r="12" spans="1:9" ht="17.25">
      <c r="A12" t="s">
        <v>34</v>
      </c>
      <c r="I12" s="2"/>
    </row>
    <row r="13" ht="14.25" thickBot="1"/>
    <row r="14" spans="2:16" ht="14.25" thickBot="1">
      <c r="B14" t="s">
        <v>0</v>
      </c>
      <c r="C14" s="72"/>
      <c r="D14" s="73"/>
      <c r="E14" s="66" t="s">
        <v>27</v>
      </c>
      <c r="F14" s="67"/>
      <c r="G14" s="67"/>
      <c r="H14" s="68"/>
      <c r="O14" t="s">
        <v>24</v>
      </c>
      <c r="P14" t="s">
        <v>29</v>
      </c>
    </row>
    <row r="15" spans="2:16" ht="14.25" thickBot="1">
      <c r="B15" t="s">
        <v>1</v>
      </c>
      <c r="E15" s="69" t="s">
        <v>28</v>
      </c>
      <c r="F15" s="70"/>
      <c r="G15" s="70"/>
      <c r="H15" s="71"/>
      <c r="J15" s="31"/>
      <c r="K15" s="31"/>
      <c r="L15" s="31"/>
      <c r="O15" t="s">
        <v>25</v>
      </c>
      <c r="P15" t="s">
        <v>30</v>
      </c>
    </row>
    <row r="16" spans="15:16" ht="14.25" thickBot="1">
      <c r="O16" t="s">
        <v>26</v>
      </c>
      <c r="P16" t="s">
        <v>31</v>
      </c>
    </row>
    <row r="17" spans="2:16" ht="16.5">
      <c r="B17" t="s">
        <v>15</v>
      </c>
      <c r="H17" s="46">
        <v>1</v>
      </c>
      <c r="O17" t="s">
        <v>40</v>
      </c>
      <c r="P17" t="s">
        <v>39</v>
      </c>
    </row>
    <row r="18" spans="2:12" ht="17.25" thickBot="1">
      <c r="B18" t="s">
        <v>16</v>
      </c>
      <c r="H18" s="47">
        <v>2</v>
      </c>
      <c r="J18" s="50" t="s">
        <v>43</v>
      </c>
      <c r="K18" s="1"/>
      <c r="L18" s="3" t="str">
        <f>IF(H17="","",(IF((H17+H18)&lt;4.5,"OK♪","不適合")))</f>
        <v>OK♪</v>
      </c>
    </row>
    <row r="20" ht="14.25" thickBot="1"/>
    <row r="21" spans="1:12" ht="14.25" thickBot="1">
      <c r="A21" s="58"/>
      <c r="B21" s="59"/>
      <c r="C21" s="12" t="s">
        <v>8</v>
      </c>
      <c r="D21" s="10" t="s">
        <v>9</v>
      </c>
      <c r="E21" s="10" t="s">
        <v>10</v>
      </c>
      <c r="F21" s="10" t="s">
        <v>37</v>
      </c>
      <c r="G21" s="10" t="s">
        <v>3</v>
      </c>
      <c r="H21" s="10" t="s">
        <v>4</v>
      </c>
      <c r="I21" s="10" t="s">
        <v>17</v>
      </c>
      <c r="J21" s="10" t="s">
        <v>5</v>
      </c>
      <c r="K21" s="10" t="s">
        <v>6</v>
      </c>
      <c r="L21" s="11" t="s">
        <v>7</v>
      </c>
    </row>
    <row r="22" spans="1:12" ht="15.75">
      <c r="A22" s="60" t="s">
        <v>11</v>
      </c>
      <c r="B22" s="61"/>
      <c r="C22" s="53">
        <v>120</v>
      </c>
      <c r="D22" s="54"/>
      <c r="E22" s="54"/>
      <c r="F22" s="54"/>
      <c r="G22" s="54"/>
      <c r="H22" s="54"/>
      <c r="I22" s="54"/>
      <c r="J22" s="54"/>
      <c r="K22" s="54"/>
      <c r="L22" s="55"/>
    </row>
    <row r="23" spans="1:12" ht="15.75">
      <c r="A23" s="62" t="s">
        <v>35</v>
      </c>
      <c r="B23" s="63"/>
      <c r="C23" s="18">
        <v>40</v>
      </c>
      <c r="D23" s="6">
        <v>40</v>
      </c>
      <c r="E23" s="6">
        <v>40</v>
      </c>
      <c r="F23" s="6"/>
      <c r="G23" s="6"/>
      <c r="H23" s="6"/>
      <c r="I23" s="6"/>
      <c r="J23" s="6"/>
      <c r="K23" s="6"/>
      <c r="L23" s="7"/>
    </row>
    <row r="24" spans="1:12" ht="14.25" thickBot="1">
      <c r="A24" s="62" t="s">
        <v>32</v>
      </c>
      <c r="B24" s="63"/>
      <c r="C24" s="42">
        <v>0.075</v>
      </c>
      <c r="D24" s="43">
        <v>0.075</v>
      </c>
      <c r="E24" s="43">
        <v>0.075</v>
      </c>
      <c r="F24" s="32"/>
      <c r="G24" s="32"/>
      <c r="H24" s="32"/>
      <c r="I24" s="32"/>
      <c r="J24" s="32"/>
      <c r="K24" s="32"/>
      <c r="L24" s="33"/>
    </row>
    <row r="25" spans="1:12" ht="17.25">
      <c r="A25" s="62" t="s">
        <v>20</v>
      </c>
      <c r="B25" s="63"/>
      <c r="C25" s="15">
        <f aca="true" t="shared" si="0" ref="C25:L25">IF(C24=0.05,42,IF(C24=0.075,95,IF(C24=0.1,170,IF(C24=0.125,265,IF(C24=0.15,380,IF(C24=0.2,580,IF(C24="","")))))))</f>
        <v>95</v>
      </c>
      <c r="D25" s="16">
        <f t="shared" si="0"/>
        <v>95</v>
      </c>
      <c r="E25" s="16">
        <f t="shared" si="0"/>
        <v>95</v>
      </c>
      <c r="F25" s="16">
        <f t="shared" si="0"/>
      </c>
      <c r="G25" s="16">
        <f t="shared" si="0"/>
      </c>
      <c r="H25" s="16">
        <f t="shared" si="0"/>
      </c>
      <c r="I25" s="16">
        <f t="shared" si="0"/>
      </c>
      <c r="J25" s="16">
        <f t="shared" si="0"/>
      </c>
      <c r="K25" s="16">
        <f t="shared" si="0"/>
      </c>
      <c r="L25" s="17">
        <f t="shared" si="0"/>
      </c>
    </row>
    <row r="26" spans="1:12" ht="16.5">
      <c r="A26" s="62" t="s">
        <v>12</v>
      </c>
      <c r="B26" s="63"/>
      <c r="C26" s="4" t="str">
        <f aca="true" t="shared" si="1" ref="C26:L26">IF(C25="","",(IF(C23&lt;=C25,"OK♪",IF(C23&gt;C25,"不適合"))))</f>
        <v>OK♪</v>
      </c>
      <c r="D26" s="3" t="str">
        <f t="shared" si="1"/>
        <v>OK♪</v>
      </c>
      <c r="E26" s="3" t="str">
        <f t="shared" si="1"/>
        <v>OK♪</v>
      </c>
      <c r="F26" s="3">
        <f t="shared" si="1"/>
      </c>
      <c r="G26" s="3">
        <f t="shared" si="1"/>
      </c>
      <c r="H26" s="3">
        <f t="shared" si="1"/>
      </c>
      <c r="I26" s="3">
        <f t="shared" si="1"/>
      </c>
      <c r="J26" s="3">
        <f t="shared" si="1"/>
      </c>
      <c r="K26" s="3">
        <f t="shared" si="1"/>
      </c>
      <c r="L26" s="8">
        <f t="shared" si="1"/>
      </c>
    </row>
    <row r="27" spans="1:12" ht="17.25" thickBot="1">
      <c r="A27" s="62" t="s">
        <v>13</v>
      </c>
      <c r="B27" s="63"/>
      <c r="C27" s="19" t="str">
        <f aca="true" t="shared" si="2" ref="C27:L27">IF(C26="","",(IF(0.4*C25&gt;C23,"不適合",IF(0.6*C25&lt;C23,"不適合","OK♪"))))</f>
        <v>OK♪</v>
      </c>
      <c r="D27" s="20" t="str">
        <f t="shared" si="2"/>
        <v>OK♪</v>
      </c>
      <c r="E27" s="20" t="str">
        <f t="shared" si="2"/>
        <v>OK♪</v>
      </c>
      <c r="F27" s="20">
        <f t="shared" si="2"/>
      </c>
      <c r="G27" s="20">
        <f t="shared" si="2"/>
      </c>
      <c r="H27" s="20">
        <f t="shared" si="2"/>
      </c>
      <c r="I27" s="20">
        <f t="shared" si="2"/>
      </c>
      <c r="J27" s="20">
        <f t="shared" si="2"/>
      </c>
      <c r="K27" s="20">
        <f t="shared" si="2"/>
      </c>
      <c r="L27" s="21">
        <f t="shared" si="2"/>
      </c>
    </row>
    <row r="28" spans="1:12" ht="14.25" thickBot="1">
      <c r="A28" s="64" t="s">
        <v>21</v>
      </c>
      <c r="B28" s="65"/>
      <c r="C28" s="39">
        <v>8.3</v>
      </c>
      <c r="D28" s="40">
        <v>12.5</v>
      </c>
      <c r="E28" s="40">
        <v>7.8</v>
      </c>
      <c r="F28" s="40"/>
      <c r="G28" s="40"/>
      <c r="H28" s="40"/>
      <c r="I28" s="40"/>
      <c r="J28" s="40"/>
      <c r="K28" s="40"/>
      <c r="L28" s="41"/>
    </row>
    <row r="29" spans="1:12" ht="14.25" thickTop="1">
      <c r="A29" s="56" t="s">
        <v>36</v>
      </c>
      <c r="B29" s="35" t="s">
        <v>33</v>
      </c>
      <c r="C29" s="36"/>
      <c r="D29" s="37">
        <v>6</v>
      </c>
      <c r="E29" s="37"/>
      <c r="F29" s="37"/>
      <c r="G29" s="37"/>
      <c r="H29" s="37"/>
      <c r="I29" s="37"/>
      <c r="J29" s="37"/>
      <c r="K29" s="37"/>
      <c r="L29" s="38"/>
    </row>
    <row r="30" spans="1:12" ht="13.5">
      <c r="A30" s="57"/>
      <c r="B30" s="13" t="s">
        <v>44</v>
      </c>
      <c r="C30" s="25"/>
      <c r="D30" s="5">
        <v>7.33</v>
      </c>
      <c r="E30" s="5"/>
      <c r="F30" s="5"/>
      <c r="G30" s="5"/>
      <c r="H30" s="5"/>
      <c r="I30" s="5"/>
      <c r="J30" s="5"/>
      <c r="K30" s="5"/>
      <c r="L30" s="9"/>
    </row>
    <row r="31" spans="1:12" ht="14.25" thickBot="1">
      <c r="A31" s="57"/>
      <c r="B31" s="13" t="s">
        <v>45</v>
      </c>
      <c r="C31" s="26"/>
      <c r="D31" s="27">
        <v>0.03</v>
      </c>
      <c r="E31" s="27"/>
      <c r="F31" s="27"/>
      <c r="G31" s="27"/>
      <c r="H31" s="27"/>
      <c r="I31" s="27"/>
      <c r="J31" s="27"/>
      <c r="K31" s="27"/>
      <c r="L31" s="28"/>
    </row>
    <row r="32" spans="1:12" ht="14.25" thickBot="1">
      <c r="A32" s="51" t="s">
        <v>38</v>
      </c>
      <c r="B32" s="52"/>
      <c r="C32" s="22">
        <f aca="true" t="shared" si="3" ref="C32:L32">IF(C31="","",ROUNDUP(21.8*(4.5+(C28/C24+C29*C30)*C31*(C23/C25)*(C23/C25)),2))</f>
      </c>
      <c r="D32" s="23">
        <f t="shared" si="3"/>
        <v>122.53</v>
      </c>
      <c r="E32" s="23">
        <f t="shared" si="3"/>
      </c>
      <c r="F32" s="23">
        <f t="shared" si="3"/>
      </c>
      <c r="G32" s="23">
        <f t="shared" si="3"/>
      </c>
      <c r="H32" s="23">
        <f t="shared" si="3"/>
      </c>
      <c r="I32" s="23">
        <f t="shared" si="3"/>
      </c>
      <c r="J32" s="23">
        <f t="shared" si="3"/>
      </c>
      <c r="K32" s="23">
        <f t="shared" si="3"/>
      </c>
      <c r="L32" s="24">
        <f t="shared" si="3"/>
      </c>
    </row>
  </sheetData>
  <mergeCells count="14">
    <mergeCell ref="A32:B32"/>
    <mergeCell ref="C22:L22"/>
    <mergeCell ref="A29:A31"/>
    <mergeCell ref="A21:B21"/>
    <mergeCell ref="A22:B22"/>
    <mergeCell ref="A23:B23"/>
    <mergeCell ref="A24:B24"/>
    <mergeCell ref="A25:B25"/>
    <mergeCell ref="A26:B26"/>
    <mergeCell ref="A27:B27"/>
    <mergeCell ref="A28:B28"/>
    <mergeCell ref="E14:H14"/>
    <mergeCell ref="E15:H15"/>
    <mergeCell ref="C14:D14"/>
  </mergeCells>
  <dataValidations count="2">
    <dataValidation type="list" allowBlank="1" showInputMessage="1" showErrorMessage="1" sqref="J12 E14">
      <formula1>$O$14:$O$17</formula1>
    </dataValidation>
    <dataValidation type="list" allowBlank="1" showInputMessage="1" showErrorMessage="1" sqref="E15">
      <formula1>$P$14:$P$17</formula1>
    </dataValidation>
  </dataValidations>
  <printOptions/>
  <pageMargins left="0.75" right="0.75" top="1" bottom="1" header="0.512" footer="0.51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E21" sqref="E2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住宅金融普及協会</dc:creator>
  <cp:keywords/>
  <dc:description/>
  <cp:lastModifiedBy>住宅金融普及協会</cp:lastModifiedBy>
  <cp:lastPrinted>2003-10-27T06:53:56Z</cp:lastPrinted>
  <dcterms:created xsi:type="dcterms:W3CDTF">2003-10-07T03:51:22Z</dcterms:created>
  <dcterms:modified xsi:type="dcterms:W3CDTF">2003-12-03T00:17:58Z</dcterms:modified>
  <cp:category/>
  <cp:version/>
  <cp:contentType/>
  <cp:contentStatus/>
</cp:coreProperties>
</file>